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2\1 výzva\"/>
    </mc:Choice>
  </mc:AlternateContent>
  <xr:revisionPtr revIDLastSave="0" documentId="13_ncr:1_{4AED777A-AE82-4821-B08D-08E811313F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10" i="1"/>
  <c r="S11" i="1"/>
  <c r="O11" i="1"/>
  <c r="H11" i="1"/>
  <c r="O10" i="1"/>
  <c r="R10" i="1"/>
  <c r="H10" i="1"/>
  <c r="S9" i="1"/>
  <c r="O9" i="1"/>
  <c r="H9" i="1"/>
  <c r="R11" i="1" l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<sst xmlns="http://schemas.openxmlformats.org/spreadsheetml/2006/main" count="54" uniqueCount="44">
  <si>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</si>
  <si>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</si>
  <si>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</si>
  <si>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</si>
  <si>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</si>
  <si>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</si>
  <si>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</si>
  <si>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</si>
  <si>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</si>
  <si>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</si>
  <si>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</si>
  <si>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</si>
  <si>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</si>
  <si>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</si>
  <si>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</si>
  <si>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</si>
  <si>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</si>
  <si>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</si>
  <si>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</si>
  <si>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</si>
  <si>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</si>
  <si>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</si>
  <si>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</si>
  <si>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</si>
  <si>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</si>
  <si>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</si>
  <si>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</si>
  <si>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</si>
  <si>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ks</t>
  </si>
  <si>
    <t>NE</t>
  </si>
  <si>
    <t>Pokud financováno z projektových prostředků, pak ŘEŠITEL uvede: NÁZEV A ČÍSLO DOTAČNÍHO PROJEKTU</t>
  </si>
  <si>
    <t>Příloha č. 2 Kupní smlouvy - technická specifikace
Tonery (II.) 002 - 2023 (originální)</t>
  </si>
  <si>
    <t>Originální toner. Výtěžnost 20 000 stran.</t>
  </si>
  <si>
    <t>Mgr. Monika Rázková 
Tel.: 37763 1090, 
E-mail: razkova@rek.zcu.cz</t>
  </si>
  <si>
    <t>Univerzitní 8, 
301 00 Plzeň,
Rektorát - Odbor interního auditu a kontroly,
místnost UR 313</t>
  </si>
  <si>
    <t>PhDr. Petr Simbartl, Ph.D.,
Tel.: 37763 3712,
E-mail: simbartl@fzs.zcu.cz</t>
  </si>
  <si>
    <t>Husova 11,
301 00 Plzeň,
Fakulta zdravotnických studií - Děkanát,
místnost HJ 206</t>
  </si>
  <si>
    <r>
      <t xml:space="preserve">Toner do tiskárny Xerox B B305V_DNI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</si>
  <si>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</si>
  <si>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</si>
  <si>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</si>
  <si>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</si>
  <si>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 toner. Výtěžnost min. 30 000 stran A4.</t>
  </si>
  <si>
    <t>Originální toner. Výtěžnost min. 20 000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</si>
</sst>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Alignment="1">
      <alignment horizontal="left" vertical="center" wrapText="1" inden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zoomScale="68" zoomScaleNormal="68" workbookViewId="0">
      <selection activeCell="M8" sqref="M8:M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1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2.28515625" hidden="1" customWidth="1"/>
    <col min="12" max="12" width="36" customWidth="1"/>
    <col min="13" max="13" width="41.7109375" customWidth="1"/>
    <col min="14" max="14" width="25.42578125" style="1" customWidth="1"/>
    <col min="15" max="15" width="17.710937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6" t="s">
        <v>31</v>
      </c>
      <c r="C1" s="87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98"/>
      <c r="H3" s="98"/>
      <c r="I3" s="98"/>
      <c r="J3" s="98"/>
      <c r="K3" s="98"/>
      <c r="L3" s="98"/>
      <c r="M3" s="98"/>
      <c r="N3" s="98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30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4" t="s">
        <v>8</v>
      </c>
      <c r="S6" s="64" t="s">
        <v>9</v>
      </c>
      <c r="T6" s="35" t="s">
        <v>25</v>
      </c>
      <c r="U6" s="35" t="s">
        <v>26</v>
      </c>
    </row>
    <row r="7" spans="2:21" ht="91.5" customHeight="1" thickTop="1" thickBot="1" x14ac:dyDescent="0.3">
      <c r="B7" s="43">
        <v>1</v>
      </c>
      <c r="C7" s="82" t="s">
        <v>37</v>
      </c>
      <c r="D7" s="44">
        <v>1</v>
      </c>
      <c r="E7" s="45" t="s">
        <v>28</v>
      </c>
      <c r="F7" s="62" t="s">
        <v>32</v>
      </c>
      <c r="G7" s="118"/>
      <c r="H7" s="46" t="str">
        <f t="shared" ref="H7:H11" si="0">IF(P7&gt;1999,"ANO","NE")</f>
        <v>ANO</v>
      </c>
      <c r="I7" s="81" t="s">
        <v>27</v>
      </c>
      <c r="J7" s="47" t="s">
        <v>29</v>
      </c>
      <c r="K7" s="48"/>
      <c r="L7" s="81" t="s">
        <v>33</v>
      </c>
      <c r="M7" s="81" t="s">
        <v>34</v>
      </c>
      <c r="N7" s="49">
        <v>21</v>
      </c>
      <c r="O7" s="50">
        <f>D7*P7</f>
        <v>5000</v>
      </c>
      <c r="P7" s="51">
        <v>5000</v>
      </c>
      <c r="Q7" s="114"/>
      <c r="R7" s="52">
        <f>D7*Q7</f>
        <v>0</v>
      </c>
      <c r="S7" s="53" t="str">
        <f t="shared" ref="S7" si="1">IF(ISNUMBER(Q7), IF(Q7&gt;P7,"NEVYHOVUJE","VYHOVUJE")," ")</f>
        <v xml:space="preserve"> </v>
      </c>
      <c r="T7" s="45"/>
      <c r="U7" s="45" t="s">
        <v>10</v>
      </c>
    </row>
    <row r="8" spans="2:21" ht="64.5" customHeight="1" x14ac:dyDescent="0.25">
      <c r="B8" s="54">
        <v>2</v>
      </c>
      <c r="C8" s="83" t="s">
        <v>38</v>
      </c>
      <c r="D8" s="55">
        <v>3</v>
      </c>
      <c r="E8" s="56" t="s">
        <v>28</v>
      </c>
      <c r="F8" s="83" t="s">
        <v>42</v>
      </c>
      <c r="G8" s="119"/>
      <c r="H8" s="57" t="str">
        <f t="shared" si="0"/>
        <v>ANO</v>
      </c>
      <c r="I8" s="99" t="s">
        <v>27</v>
      </c>
      <c r="J8" s="102" t="s">
        <v>29</v>
      </c>
      <c r="K8" s="105"/>
      <c r="L8" s="99" t="s">
        <v>35</v>
      </c>
      <c r="M8" s="99" t="s">
        <v>36</v>
      </c>
      <c r="N8" s="111">
        <v>21</v>
      </c>
      <c r="O8" s="58">
        <f t="shared" ref="O8:O11" si="2">D8*P8</f>
        <v>7500</v>
      </c>
      <c r="P8" s="59">
        <v>2500</v>
      </c>
      <c r="Q8" s="115"/>
      <c r="R8" s="60">
        <f t="shared" ref="R8" si="3">D8*Q8</f>
        <v>0</v>
      </c>
      <c r="S8" s="61" t="str">
        <f t="shared" ref="S8" si="4">IF(ISNUMBER(Q8), IF(Q8&gt;P8,"NEVYHOVUJE","VYHOVUJE")," ")</f>
        <v xml:space="preserve"> </v>
      </c>
      <c r="T8" s="108"/>
      <c r="U8" s="108" t="s">
        <v>10</v>
      </c>
    </row>
    <row r="9" spans="2:21" ht="64.5" customHeight="1" x14ac:dyDescent="0.25">
      <c r="B9" s="65">
        <v>3</v>
      </c>
      <c r="C9" s="84" t="s">
        <v>39</v>
      </c>
      <c r="D9" s="66">
        <v>3</v>
      </c>
      <c r="E9" s="67" t="s">
        <v>28</v>
      </c>
      <c r="F9" s="84" t="s">
        <v>43</v>
      </c>
      <c r="G9" s="120"/>
      <c r="H9" s="68" t="str">
        <f t="shared" si="0"/>
        <v>ANO</v>
      </c>
      <c r="I9" s="100"/>
      <c r="J9" s="103"/>
      <c r="K9" s="106"/>
      <c r="L9" s="103"/>
      <c r="M9" s="103"/>
      <c r="N9" s="112"/>
      <c r="O9" s="69">
        <f t="shared" si="2"/>
        <v>15000</v>
      </c>
      <c r="P9" s="70">
        <v>5000</v>
      </c>
      <c r="Q9" s="116"/>
      <c r="R9" s="71">
        <f t="shared" ref="R9" si="5">D9*Q9</f>
        <v>0</v>
      </c>
      <c r="S9" s="72" t="str">
        <f t="shared" ref="S9" si="6">IF(ISNUMBER(Q9), IF(Q9&gt;P9,"NEVYHOVUJE","VYHOVUJE")," ")</f>
        <v xml:space="preserve"> </v>
      </c>
      <c r="T9" s="109"/>
      <c r="U9" s="109"/>
    </row>
    <row r="10" spans="2:21" ht="64.5" customHeight="1" x14ac:dyDescent="0.25">
      <c r="B10" s="65">
        <v>4</v>
      </c>
      <c r="C10" s="84" t="s">
        <v>40</v>
      </c>
      <c r="D10" s="66">
        <v>3</v>
      </c>
      <c r="E10" s="67" t="s">
        <v>28</v>
      </c>
      <c r="F10" s="84" t="s">
        <v>43</v>
      </c>
      <c r="G10" s="120"/>
      <c r="H10" s="68" t="str">
        <f t="shared" si="0"/>
        <v>ANO</v>
      </c>
      <c r="I10" s="100"/>
      <c r="J10" s="103"/>
      <c r="K10" s="106"/>
      <c r="L10" s="103"/>
      <c r="M10" s="103"/>
      <c r="N10" s="112"/>
      <c r="O10" s="69">
        <f t="shared" si="2"/>
        <v>15000</v>
      </c>
      <c r="P10" s="70">
        <v>5000</v>
      </c>
      <c r="Q10" s="116"/>
      <c r="R10" s="71">
        <f t="shared" ref="R10" si="7">D10*Q10</f>
        <v>0</v>
      </c>
      <c r="S10" s="72" t="str">
        <f t="shared" ref="S10" si="8">IF(ISNUMBER(Q10), IF(Q10&gt;P10,"NEVYHOVUJE","VYHOVUJE")," ")</f>
        <v xml:space="preserve"> </v>
      </c>
      <c r="T10" s="109"/>
      <c r="U10" s="109"/>
    </row>
    <row r="11" spans="2:21" ht="64.5" customHeight="1" thickBot="1" x14ac:dyDescent="0.3">
      <c r="B11" s="73">
        <v>5</v>
      </c>
      <c r="C11" s="85" t="s">
        <v>41</v>
      </c>
      <c r="D11" s="74">
        <v>3</v>
      </c>
      <c r="E11" s="75" t="s">
        <v>28</v>
      </c>
      <c r="F11" s="85" t="s">
        <v>43</v>
      </c>
      <c r="G11" s="121"/>
      <c r="H11" s="76" t="str">
        <f t="shared" si="0"/>
        <v>ANO</v>
      </c>
      <c r="I11" s="101"/>
      <c r="J11" s="104"/>
      <c r="K11" s="107"/>
      <c r="L11" s="104"/>
      <c r="M11" s="104"/>
      <c r="N11" s="113"/>
      <c r="O11" s="77">
        <f t="shared" si="2"/>
        <v>15000</v>
      </c>
      <c r="P11" s="78">
        <v>5000</v>
      </c>
      <c r="Q11" s="117"/>
      <c r="R11" s="79">
        <f t="shared" ref="R11" si="9">D11*Q11</f>
        <v>0</v>
      </c>
      <c r="S11" s="80" t="str">
        <f t="shared" ref="S11" si="10">IF(ISNUMBER(Q11), IF(Q11&gt;P11,"NEVYHOVUJE","VYHOVUJE")," ")</f>
        <v xml:space="preserve"> </v>
      </c>
      <c r="T11" s="110"/>
      <c r="U11" s="110"/>
    </row>
    <row r="12" spans="2:21" ht="16.5" thickTop="1" thickBot="1" x14ac:dyDescent="0.3">
      <c r="C12"/>
      <c r="D12"/>
      <c r="E12"/>
      <c r="F12"/>
      <c r="G12"/>
      <c r="H12"/>
      <c r="I12"/>
      <c r="J12"/>
      <c r="N12"/>
      <c r="O12"/>
      <c r="R12" s="41"/>
    </row>
    <row r="13" spans="2:21" ht="60.75" customHeight="1" thickTop="1" thickBot="1" x14ac:dyDescent="0.3">
      <c r="B13" s="93" t="s">
        <v>14</v>
      </c>
      <c r="C13" s="94"/>
      <c r="D13" s="94"/>
      <c r="E13" s="94"/>
      <c r="F13" s="94"/>
      <c r="G13" s="94"/>
      <c r="H13" s="63"/>
      <c r="I13" s="25"/>
      <c r="J13" s="25"/>
      <c r="K13" s="25"/>
      <c r="L13" s="11"/>
      <c r="M13" s="11"/>
      <c r="N13" s="26"/>
      <c r="O13" s="26"/>
      <c r="P13" s="27" t="s">
        <v>11</v>
      </c>
      <c r="Q13" s="95" t="s">
        <v>12</v>
      </c>
      <c r="R13" s="96"/>
      <c r="S13" s="97"/>
      <c r="T13" s="20"/>
      <c r="U13" s="28"/>
    </row>
    <row r="14" spans="2:21" ht="33.75" customHeight="1" thickTop="1" thickBot="1" x14ac:dyDescent="0.3">
      <c r="B14" s="88" t="s">
        <v>15</v>
      </c>
      <c r="C14" s="89"/>
      <c r="D14" s="89"/>
      <c r="E14" s="89"/>
      <c r="F14" s="89"/>
      <c r="G14" s="89"/>
      <c r="H14" s="34"/>
      <c r="I14" s="29"/>
      <c r="L14" s="9"/>
      <c r="M14" s="9"/>
      <c r="N14" s="30"/>
      <c r="O14" s="30"/>
      <c r="P14" s="31">
        <f>SUM(O7:O11)</f>
        <v>57500</v>
      </c>
      <c r="Q14" s="90">
        <f>SUM(R7:R11)</f>
        <v>0</v>
      </c>
      <c r="R14" s="91"/>
      <c r="S14" s="92"/>
    </row>
    <row r="15" spans="2:21" ht="14.25" customHeight="1" thickTop="1" x14ac:dyDescent="0.25"/>
    <row r="16" spans="2:21" ht="14.25" customHeight="1" x14ac:dyDescent="0.25">
      <c r="B16" s="37"/>
    </row>
    <row r="17" spans="2:3" ht="14.25" customHeight="1" x14ac:dyDescent="0.25">
      <c r="B17" s="38"/>
      <c r="C17" s="37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nqAEo2G/RBFH5JR7snuV44ug8CyM2PciwmgQNDkG7O5xiMx0y0p4Fe4RRUe6d3bgdGosqcSSJP6jxZCyZThI3A==" saltValue="wYokkIcxuXLLnXCg54Kxxw==" spinCount="100000" sheet="1" objects="1" scenarios="1"/>
  <mergeCells count="14">
    <mergeCell ref="T8:T11"/>
    <mergeCell ref="U8:U11"/>
    <mergeCell ref="N8:N11"/>
    <mergeCell ref="B1:C1"/>
    <mergeCell ref="B14:G14"/>
    <mergeCell ref="Q14:S14"/>
    <mergeCell ref="B13:G13"/>
    <mergeCell ref="Q13:S13"/>
    <mergeCell ref="G3:N3"/>
    <mergeCell ref="I8:I11"/>
    <mergeCell ref="J8:J11"/>
    <mergeCell ref="K8:K11"/>
    <mergeCell ref="L8:L11"/>
    <mergeCell ref="M8:M11"/>
  </mergeCells>
  <conditionalFormatting sqref="B7:B11">
    <cfRule type="containsBlanks" dxfId="12" priority="61">
      <formula>LEN(TRIM(B7))=0</formula>
    </cfRule>
  </conditionalFormatting>
  <conditionalFormatting sqref="B7:B11">
    <cfRule type="cellIs" dxfId="11" priority="56" operator="greaterThanOrEqual">
      <formula>1</formula>
    </cfRule>
  </conditionalFormatting>
  <conditionalFormatting sqref="S7:S11">
    <cfRule type="cellIs" dxfId="10" priority="53" operator="equal">
      <formula>"VYHOVUJE"</formula>
    </cfRule>
  </conditionalFormatting>
  <conditionalFormatting sqref="S7:S11">
    <cfRule type="cellIs" dxfId="9" priority="52" operator="equal">
      <formula>"NEVYHOVUJE"</formula>
    </cfRule>
  </conditionalFormatting>
  <conditionalFormatting sqref="G7:G11 Q7:Q11">
    <cfRule type="containsBlanks" dxfId="8" priority="33">
      <formula>LEN(TRIM(G7))=0</formula>
    </cfRule>
  </conditionalFormatting>
  <conditionalFormatting sqref="G7:G11 Q7:Q11">
    <cfRule type="notContainsBlanks" dxfId="7" priority="31">
      <formula>LEN(TRIM(G7))&gt;0</formula>
    </cfRule>
  </conditionalFormatting>
  <conditionalFormatting sqref="G7:G11 Q7:Q11">
    <cfRule type="notContainsBlanks" dxfId="6" priority="30">
      <formula>LEN(TRIM(G7))&gt;0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Blanks" dxfId="4" priority="7">
      <formula>LEN(TRIM(H7))=0</formula>
    </cfRule>
  </conditionalFormatting>
  <conditionalFormatting sqref="H7:H11">
    <cfRule type="notContainsBlanks" dxfId="3" priority="8">
      <formula>LEN(TRIM(H7))&gt;0</formula>
    </cfRule>
  </conditionalFormatting>
  <conditionalFormatting sqref="H7:H1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1">
    <cfRule type="containsBlanks" dxfId="0" priority="2">
      <formula>LEN(TRIM(D8))=0</formula>
    </cfRule>
  </conditionalFormatting>
  <dataValidations count="3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  <dataValidation type="list" allowBlank="1" showInputMessage="1" showErrorMessage="1" sqref="J8" xr:uid="{D844AD04-303D-4E1B-B91A-F7C36BA27584}">
      <formula1>"ANO,NE"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2023-02-09T10:55:17Z</cp:lastPrinted>
  <dcterms:created xsi:type="dcterms:W3CDTF">2014-03-05T12:43:32Z</dcterms:created>
  <dcterms:modified xsi:type="dcterms:W3CDTF">2023-02-09T11:22:31Z</dcterms:modified>
</cp:coreProperties>
</file>